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'доходы'!$A$4:$F$28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'доходы'!$A$1:$F$28</definedName>
    <definedName name="Excel_BuiltIn_Print_Titles" localSheetId="0">'доходы'!$4:$4</definedName>
    <definedName name="Excel_BuiltIn__FilterDatabase" localSheetId="0">'доходы'!$A$4:$F$28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<sst xmlns="http://schemas.openxmlformats.org/spreadsheetml/2006/main" count="135" uniqueCount="133">
  <si>
    <t>Информация об исполнении бюджета Сладковского сельского поселения
 по доходам на 01.07.2021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</si>
  <si>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</si>
  <si>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</si>
  <si>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</si>
  <si>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</si>
  <si>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01.07.2021,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</si>
  <si>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</si>
  <si>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</si>
  <si>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</si>
  <si>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</si>
  <si>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</si>
  <si>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</si>
  <si>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</si>
  <si>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</si>
  <si>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</si>
  <si>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</si>
  <si>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</si>
  <si>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</si>
  <si>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</si>
  <si>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</si>
  <si>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</si>
  <si>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</si>
  <si>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</si>
  <si>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</si>
  <si>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</si>
  <si>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</si>
  <si>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</si>
  <si>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</si>
  <si>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</si>
  <si>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</si>
  <si>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</si>
  <si>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</si>
  <si>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</si>
  <si>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</si>
  <si>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</si>
  <si>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</si>
  <si>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</si>
  <si>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</si>
  <si>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</si>
  <si>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</si>
  <si>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</si>
  <si>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</si>
  <si>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</si>
  <si>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</si>
  <si>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</si>
  <si>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</si>
  <si>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</si>
  <si>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</si>
  <si>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</si>
  <si>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</si>
  <si>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</si>
  <si>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</si>
  <si>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</si>
  <si>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</si>
  <si>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</si>
  <si>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</si>
  <si>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</si>
  <si>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01.07.2021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</si>
  <si>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</si>
  <si>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</si>
  <si>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</si>
  <si>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</si>
  <si>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01.07.2021,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</si>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</sst>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5.75390625" style="2" customWidth="1"/>
    <col min="4" max="4" width="14.25390625" style="1" customWidth="1"/>
    <col min="5" max="5" width="13.875" style="3" customWidth="1"/>
    <col min="6" max="6" width="10.875" style="1" customWidth="1"/>
    <col min="7" max="7" width="9.00390625" style="1" customWidth="1"/>
    <col min="8" max="8" width="12.625" style="1" customWidth="1"/>
    <col min="9" max="9" width="11.253906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D6+D8+D12+D15</f>
        <v>6063</v>
      </c>
      <c r="E5" s="17">
        <f>E6+E10+E8+E12+E15</f>
        <v>2906.1000000000004</v>
      </c>
      <c r="F5" s="18">
        <f aca="true" t="shared" si="0" ref="F5:F24">IF(D5=0,"-",IF(E5/D5*100&gt;110,"свыше 100",ROUND((E5/D5*100),1)))</f>
        <v>47.9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96.1</v>
      </c>
      <c r="F6" s="18">
        <f t="shared" si="0"/>
        <v>43.5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96.1</v>
      </c>
      <c r="F7" s="18">
        <f t="shared" si="0"/>
        <v>43.5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2067.8</v>
      </c>
      <c r="F8" s="18">
        <f t="shared" si="0"/>
        <v>52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2067.8</v>
      </c>
      <c r="F9" s="18">
        <f t="shared" si="0"/>
        <v>52</v>
      </c>
    </row>
    <row r="10" spans="1:6" ht="15.75">
      <c r="A10" s="14">
        <f aca="true" t="shared" si="1" ref="A10:A28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476.5</v>
      </c>
      <c r="F12" s="18">
        <f t="shared" si="0"/>
        <v>33.7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37.3</v>
      </c>
      <c r="F13" s="18">
        <f t="shared" si="0"/>
        <v>17.3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439.2</v>
      </c>
      <c r="F14" s="18">
        <f t="shared" si="0"/>
        <v>36.7</v>
      </c>
    </row>
    <row r="15" spans="1:6" ht="51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E19+E16+E17+E18</f>
        <v>266</v>
      </c>
      <c r="F15" s="18">
        <f t="shared" si="0"/>
        <v>59.2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161.1</v>
      </c>
      <c r="F16" s="18">
        <f t="shared" si="0"/>
        <v>49.1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36.8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15.75">
      <c r="A20" s="14">
        <f t="shared" si="1"/>
        <v>16</v>
      </c>
      <c r="B20" s="19" t="s">
        <v>40</v>
      </c>
      <c r="C20" s="20" t="s">
        <v>41</v>
      </c>
      <c r="D20" s="21">
        <f>D21</f>
        <v>42773.9</v>
      </c>
      <c r="E20" s="21">
        <f>E21</f>
        <v>19727.5</v>
      </c>
      <c r="F20" s="18">
        <f t="shared" si="0"/>
        <v>46.1</v>
      </c>
    </row>
    <row r="21" spans="1:6" ht="38.25">
      <c r="A21" s="14">
        <f t="shared" si="1"/>
        <v>17</v>
      </c>
      <c r="B21" s="19" t="s">
        <v>42</v>
      </c>
      <c r="C21" s="20" t="s">
        <v>43</v>
      </c>
      <c r="D21" s="21">
        <f>D22+D26+D23+D25+D24+D27</f>
        <v>42773.9</v>
      </c>
      <c r="E21" s="21">
        <f>E22+E26+E23+E25+E24+E27</f>
        <v>19727.5</v>
      </c>
      <c r="F21" s="18">
        <f t="shared" si="0"/>
        <v>46.1</v>
      </c>
    </row>
    <row r="22" spans="1:9" ht="56.25" customHeight="1">
      <c r="A22" s="14">
        <f t="shared" si="1"/>
        <v>18</v>
      </c>
      <c r="B22" s="19" t="s">
        <v>44</v>
      </c>
      <c r="C22" s="20" t="s">
        <v>45</v>
      </c>
      <c r="D22" s="21">
        <v>15252</v>
      </c>
      <c r="E22" s="21">
        <v>7626</v>
      </c>
      <c r="F22" s="18">
        <f t="shared" si="0"/>
        <v>50</v>
      </c>
      <c r="H22" s="22"/>
      <c r="I22" s="22"/>
    </row>
    <row r="23" spans="1:9" ht="26.25">
      <c r="A23" s="14">
        <f t="shared" si="1"/>
        <v>19</v>
      </c>
      <c r="B23" s="19" t="s">
        <v>46</v>
      </c>
      <c r="C23" s="20" t="s">
        <v>47</v>
      </c>
      <c r="D23" s="21"/>
      <c r="E23" s="21">
        <v>0</v>
      </c>
      <c r="F23" s="18">
        <f t="shared" si="0"/>
        <v>0</v>
      </c>
      <c r="H23" s="22"/>
      <c r="I23" s="22"/>
    </row>
    <row r="24" spans="1:6" ht="15.75" customHeight="1">
      <c r="A24" s="14">
        <f t="shared" si="1"/>
        <v>20</v>
      </c>
      <c r="B24" s="19" t="s">
        <v>48</v>
      </c>
      <c r="C24" s="20" t="s">
        <v>49</v>
      </c>
      <c r="D24" s="21">
        <v>1176.5</v>
      </c>
      <c r="E24" s="21">
        <v>0</v>
      </c>
      <c r="F24" s="18">
        <f t="shared" si="0"/>
        <v>0</v>
      </c>
    </row>
    <row r="25" spans="1:6" ht="31.5" customHeight="1">
      <c r="A25" s="14">
        <f t="shared" si="1"/>
        <v>21</v>
      </c>
      <c r="B25" s="19" t="s">
        <v>50</v>
      </c>
      <c r="C25" s="20" t="s">
        <v>51</v>
      </c>
      <c r="D25" s="21">
        <v>307.4</v>
      </c>
      <c r="E25" s="21">
        <v>154.6</v>
      </c>
      <c r="F25" s="18"/>
    </row>
    <row r="26" spans="1:6" ht="75" customHeight="1">
      <c r="A26" s="14">
        <f t="shared" si="1"/>
        <v>22</v>
      </c>
      <c r="B26" s="19" t="s">
        <v>52</v>
      </c>
      <c r="C26" s="20" t="s">
        <v>53</v>
      </c>
      <c r="D26" s="21">
        <v>1402</v>
      </c>
      <c r="E26" s="21">
        <v>748</v>
      </c>
      <c r="F26" s="18">
        <f aca="true" t="shared" si="2" ref="F26:F28">IF(D26=0,"-",IF(E26/D26*100&gt;110,"свыше 100",ROUND((E26/D26*100),1)))</f>
        <v>53.4</v>
      </c>
    </row>
    <row r="27" spans="1:6" ht="15.75">
      <c r="A27" s="14">
        <f t="shared" si="1"/>
        <v>23</v>
      </c>
      <c r="B27" s="19" t="s">
        <v>54</v>
      </c>
      <c r="C27" s="20" t="s">
        <v>55</v>
      </c>
      <c r="D27" s="21">
        <v>24636</v>
      </c>
      <c r="E27" s="21">
        <v>11198.9</v>
      </c>
      <c r="F27" s="18">
        <f t="shared" si="2"/>
        <v>45.5</v>
      </c>
    </row>
    <row r="28" spans="1:6" ht="15.75">
      <c r="A28" s="14">
        <f t="shared" si="1"/>
        <v>24</v>
      </c>
      <c r="B28" s="23"/>
      <c r="C28" s="24" t="s">
        <v>56</v>
      </c>
      <c r="D28" s="25">
        <f>D20+D5</f>
        <v>48836.9</v>
      </c>
      <c r="E28" s="25">
        <f>E20+E5</f>
        <v>22633.6</v>
      </c>
      <c r="F28" s="26">
        <f t="shared" si="2"/>
        <v>46.3</v>
      </c>
    </row>
    <row r="30" spans="5:6" ht="15">
      <c r="E30" s="27"/>
      <c r="F30" s="22"/>
    </row>
    <row r="31" spans="4:6" ht="12.75">
      <c r="D31" s="28"/>
      <c r="E31" s="28"/>
      <c r="F31" s="22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9" sqref="F39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00390625" style="29" customWidth="1"/>
  </cols>
  <sheetData>
    <row r="1" spans="2:7" ht="46.5" customHeight="1">
      <c r="B1" s="33" t="s">
        <v>57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58</v>
      </c>
      <c r="C3" s="8" t="s">
        <v>59</v>
      </c>
      <c r="D3" s="8" t="s">
        <v>60</v>
      </c>
      <c r="E3" s="37" t="s">
        <v>61</v>
      </c>
      <c r="F3" s="7" t="s">
        <v>62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63</v>
      </c>
      <c r="D5" s="43" t="s">
        <v>64</v>
      </c>
      <c r="E5" s="44">
        <f>E6+E7+E8+E9+E10+E11</f>
        <v>11441.800000000001</v>
      </c>
      <c r="F5" s="44">
        <f>F6+F7+F8+F9+F10+F11</f>
        <v>6139.099999999999</v>
      </c>
      <c r="G5" s="44">
        <f aca="true" t="shared" si="0" ref="G5:G8">IF(E5=0,"-",IF(F5/E5*100&gt;110,"свыше 100",ROUND((F5/E5*100),1)))</f>
        <v>53.7</v>
      </c>
    </row>
    <row r="6" spans="2:7" ht="28.5">
      <c r="B6" s="42">
        <f aca="true" t="shared" si="1" ref="B6:B9">B5+1</f>
        <v>2</v>
      </c>
      <c r="C6" s="19" t="s">
        <v>65</v>
      </c>
      <c r="D6" s="45" t="s">
        <v>66</v>
      </c>
      <c r="E6" s="46">
        <v>1344</v>
      </c>
      <c r="F6" s="47">
        <v>883.6</v>
      </c>
      <c r="G6" s="46">
        <f t="shared" si="0"/>
        <v>65.7</v>
      </c>
    </row>
    <row r="7" spans="2:7" ht="42.75">
      <c r="B7" s="42">
        <f t="shared" si="1"/>
        <v>3</v>
      </c>
      <c r="C7" s="19" t="s">
        <v>67</v>
      </c>
      <c r="D7" s="45" t="s">
        <v>68</v>
      </c>
      <c r="E7" s="46">
        <v>1201</v>
      </c>
      <c r="F7" s="48">
        <v>552.5</v>
      </c>
      <c r="G7" s="46">
        <f t="shared" si="0"/>
        <v>46</v>
      </c>
    </row>
    <row r="8" spans="2:7" ht="42.75">
      <c r="B8" s="42">
        <f t="shared" si="1"/>
        <v>4</v>
      </c>
      <c r="C8" s="19" t="s">
        <v>69</v>
      </c>
      <c r="D8" s="45" t="s">
        <v>70</v>
      </c>
      <c r="E8" s="46">
        <v>6897</v>
      </c>
      <c r="F8" s="47">
        <v>3729.8</v>
      </c>
      <c r="G8" s="46">
        <f t="shared" si="0"/>
        <v>54.1</v>
      </c>
    </row>
    <row r="9" spans="2:7" ht="14.25">
      <c r="B9" s="42">
        <f t="shared" si="1"/>
        <v>5</v>
      </c>
      <c r="C9" s="19" t="s">
        <v>71</v>
      </c>
      <c r="D9" s="45" t="s">
        <v>72</v>
      </c>
      <c r="E9" s="46">
        <v>1.6</v>
      </c>
      <c r="F9" s="47">
        <v>0.2</v>
      </c>
      <c r="G9" s="46">
        <v>0</v>
      </c>
    </row>
    <row r="10" spans="2:7" ht="42.75">
      <c r="B10" s="42">
        <v>6</v>
      </c>
      <c r="C10" s="19" t="s">
        <v>73</v>
      </c>
      <c r="D10" s="45" t="s">
        <v>74</v>
      </c>
      <c r="E10" s="46">
        <v>700</v>
      </c>
      <c r="F10" s="48">
        <v>350</v>
      </c>
      <c r="G10" s="46">
        <f aca="true" t="shared" si="2" ref="G10:G29">IF(E10=0,"-",IF(F10/E10*100&gt;110,"свыше 100",ROUND((F10/E10*100),1)))</f>
        <v>50</v>
      </c>
    </row>
    <row r="11" spans="2:7" ht="15.75">
      <c r="B11" s="42">
        <v>7</v>
      </c>
      <c r="C11" s="19" t="s">
        <v>75</v>
      </c>
      <c r="D11" s="45" t="s">
        <v>76</v>
      </c>
      <c r="E11" s="46">
        <v>1298.2</v>
      </c>
      <c r="F11" s="47">
        <v>623</v>
      </c>
      <c r="G11" s="46">
        <f t="shared" si="2"/>
        <v>48</v>
      </c>
    </row>
    <row r="12" spans="2:7" ht="14.25">
      <c r="B12" s="42">
        <f aca="true" t="shared" si="3" ref="B12:B14">B11+1</f>
        <v>8</v>
      </c>
      <c r="C12" s="23" t="s">
        <v>77</v>
      </c>
      <c r="D12" s="43" t="s">
        <v>78</v>
      </c>
      <c r="E12" s="25">
        <f>E13</f>
        <v>305.6</v>
      </c>
      <c r="F12" s="25">
        <f>F13</f>
        <v>144.8</v>
      </c>
      <c r="G12" s="44">
        <f t="shared" si="2"/>
        <v>47.4</v>
      </c>
    </row>
    <row r="13" spans="2:7" s="41" customFormat="1" ht="14.25">
      <c r="B13" s="42">
        <f t="shared" si="3"/>
        <v>9</v>
      </c>
      <c r="C13" s="19" t="s">
        <v>79</v>
      </c>
      <c r="D13" s="45" t="s">
        <v>80</v>
      </c>
      <c r="E13" s="46">
        <v>305.6</v>
      </c>
      <c r="F13" s="47">
        <v>144.8</v>
      </c>
      <c r="G13" s="46">
        <f t="shared" si="2"/>
        <v>47.4</v>
      </c>
    </row>
    <row r="14" spans="2:7" ht="28.5">
      <c r="B14" s="42">
        <f t="shared" si="3"/>
        <v>10</v>
      </c>
      <c r="C14" s="23" t="s">
        <v>81</v>
      </c>
      <c r="D14" s="43" t="s">
        <v>82</v>
      </c>
      <c r="E14" s="25">
        <f>E15+E16</f>
        <v>122</v>
      </c>
      <c r="F14" s="25">
        <f>F15+F16</f>
        <v>57.1</v>
      </c>
      <c r="G14" s="44">
        <f t="shared" si="2"/>
        <v>46.8</v>
      </c>
    </row>
    <row r="15" spans="2:7" ht="14.25">
      <c r="B15" s="42">
        <v>11</v>
      </c>
      <c r="C15" s="19" t="s">
        <v>83</v>
      </c>
      <c r="D15" s="45" t="s">
        <v>84</v>
      </c>
      <c r="E15" s="46">
        <v>102</v>
      </c>
      <c r="F15" s="47">
        <v>57.1</v>
      </c>
      <c r="G15" s="46">
        <f t="shared" si="2"/>
        <v>56</v>
      </c>
    </row>
    <row r="16" spans="2:7" ht="28.5">
      <c r="B16" s="42">
        <v>12</v>
      </c>
      <c r="C16" s="19" t="s">
        <v>85</v>
      </c>
      <c r="D16" s="45" t="s">
        <v>86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87</v>
      </c>
      <c r="D17" s="43" t="s">
        <v>88</v>
      </c>
      <c r="E17" s="44">
        <f>E18+E19+E20+E21</f>
        <v>10035.7</v>
      </c>
      <c r="F17" s="44">
        <f>F18+F19+F20+F21</f>
        <v>1909.5</v>
      </c>
      <c r="G17" s="44">
        <f t="shared" si="2"/>
        <v>19</v>
      </c>
    </row>
    <row r="18" spans="2:7" ht="14.25">
      <c r="B18" s="42">
        <v>14</v>
      </c>
      <c r="C18" s="19" t="s">
        <v>89</v>
      </c>
      <c r="D18" s="45" t="s">
        <v>90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91</v>
      </c>
      <c r="D19" s="45" t="s">
        <v>92</v>
      </c>
      <c r="E19" s="46">
        <v>937</v>
      </c>
      <c r="F19" s="47">
        <v>314</v>
      </c>
      <c r="G19" s="44">
        <f t="shared" si="2"/>
        <v>33.5</v>
      </c>
    </row>
    <row r="20" spans="2:7" ht="14.25">
      <c r="B20" s="42">
        <f>B19+1</f>
        <v>16</v>
      </c>
      <c r="C20" s="19" t="s">
        <v>93</v>
      </c>
      <c r="D20" s="45" t="s">
        <v>94</v>
      </c>
      <c r="E20" s="46">
        <v>7006.2</v>
      </c>
      <c r="F20" s="47">
        <v>1209.5</v>
      </c>
      <c r="G20" s="46">
        <f t="shared" si="2"/>
        <v>17.3</v>
      </c>
    </row>
    <row r="21" spans="2:7" ht="14.25">
      <c r="B21" s="42">
        <v>17</v>
      </c>
      <c r="C21" s="19" t="s">
        <v>95</v>
      </c>
      <c r="D21" s="45" t="s">
        <v>96</v>
      </c>
      <c r="E21" s="46">
        <v>2092.5</v>
      </c>
      <c r="F21" s="47">
        <v>386</v>
      </c>
      <c r="G21" s="46">
        <f t="shared" si="2"/>
        <v>18.4</v>
      </c>
    </row>
    <row r="22" spans="2:7" ht="14.25">
      <c r="B22" s="42">
        <f aca="true" t="shared" si="4" ref="B22:B25">B21+1</f>
        <v>18</v>
      </c>
      <c r="C22" s="23" t="s">
        <v>97</v>
      </c>
      <c r="D22" s="43" t="s">
        <v>98</v>
      </c>
      <c r="E22" s="44">
        <f>E23+E24+E26+E25</f>
        <v>4743</v>
      </c>
      <c r="F22" s="44">
        <f>F23+F24+F26+F25</f>
        <v>1526</v>
      </c>
      <c r="G22" s="44">
        <f t="shared" si="2"/>
        <v>32.2</v>
      </c>
    </row>
    <row r="23" spans="2:7" ht="14.25">
      <c r="B23" s="42">
        <f t="shared" si="4"/>
        <v>19</v>
      </c>
      <c r="C23" s="19" t="s">
        <v>99</v>
      </c>
      <c r="D23" s="45" t="s">
        <v>100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101</v>
      </c>
      <c r="D24" s="45" t="s">
        <v>102</v>
      </c>
      <c r="E24" s="46">
        <v>1133</v>
      </c>
      <c r="F24" s="48">
        <v>1071.1</v>
      </c>
      <c r="G24" s="46">
        <f t="shared" si="2"/>
        <v>94.5</v>
      </c>
    </row>
    <row r="25" spans="2:7" s="41" customFormat="1" ht="14.25">
      <c r="B25" s="42">
        <f t="shared" si="4"/>
        <v>21</v>
      </c>
      <c r="C25" s="19" t="s">
        <v>103</v>
      </c>
      <c r="D25" s="45" t="s">
        <v>104</v>
      </c>
      <c r="E25" s="46">
        <v>2176</v>
      </c>
      <c r="F25" s="47">
        <v>454.9</v>
      </c>
      <c r="G25" s="46">
        <f t="shared" si="2"/>
        <v>20.9</v>
      </c>
    </row>
    <row r="26" spans="2:7" s="41" customFormat="1" ht="26.25">
      <c r="B26" s="42">
        <v>22</v>
      </c>
      <c r="C26" s="19" t="s">
        <v>105</v>
      </c>
      <c r="D26" s="45" t="s">
        <v>106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107</v>
      </c>
      <c r="D27" s="43" t="s">
        <v>108</v>
      </c>
      <c r="E27" s="44">
        <f>E28</f>
        <v>94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109</v>
      </c>
      <c r="D28" s="45" t="s">
        <v>110</v>
      </c>
      <c r="E28" s="46">
        <v>94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111</v>
      </c>
      <c r="D29" s="43" t="s">
        <v>112</v>
      </c>
      <c r="E29" s="44">
        <f>E30</f>
        <v>6</v>
      </c>
      <c r="F29" s="44">
        <f>F30</f>
        <v>6</v>
      </c>
      <c r="G29" s="44">
        <f t="shared" si="2"/>
        <v>100</v>
      </c>
    </row>
    <row r="30" spans="2:7" s="41" customFormat="1" ht="14.25">
      <c r="B30" s="42">
        <f aca="true" t="shared" si="5" ref="B30:B32">B29+1</f>
        <v>24</v>
      </c>
      <c r="C30" s="19" t="s">
        <v>113</v>
      </c>
      <c r="D30" s="45" t="s">
        <v>114</v>
      </c>
      <c r="E30" s="46">
        <v>6</v>
      </c>
      <c r="F30" s="47">
        <v>6</v>
      </c>
      <c r="G30" s="46">
        <v>0</v>
      </c>
    </row>
    <row r="31" spans="2:7" ht="14.25">
      <c r="B31" s="42">
        <f t="shared" si="5"/>
        <v>25</v>
      </c>
      <c r="C31" s="23" t="s">
        <v>115</v>
      </c>
      <c r="D31" s="43" t="s">
        <v>116</v>
      </c>
      <c r="E31" s="44">
        <f>E32</f>
        <v>21930</v>
      </c>
      <c r="F31" s="44">
        <f>F32</f>
        <v>10774</v>
      </c>
      <c r="G31" s="44">
        <f aca="true" t="shared" si="6" ref="G31:G37">IF(E31=0,"-",IF(F31/E31*100&gt;110,"свыше 100",ROUND((F31/E31*100),1)))</f>
        <v>49.1</v>
      </c>
    </row>
    <row r="32" spans="2:7" ht="14.25">
      <c r="B32" s="42">
        <f t="shared" si="5"/>
        <v>26</v>
      </c>
      <c r="C32" s="19" t="s">
        <v>117</v>
      </c>
      <c r="D32" s="45" t="s">
        <v>118</v>
      </c>
      <c r="E32" s="46">
        <v>21930</v>
      </c>
      <c r="F32" s="47">
        <v>10774</v>
      </c>
      <c r="G32" s="46">
        <f t="shared" si="6"/>
        <v>49.1</v>
      </c>
    </row>
    <row r="33" spans="2:7" ht="14.25">
      <c r="B33" s="42">
        <v>27</v>
      </c>
      <c r="C33" s="23" t="s">
        <v>119</v>
      </c>
      <c r="D33" s="43" t="s">
        <v>120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121</v>
      </c>
      <c r="D34" s="45" t="s">
        <v>122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123</v>
      </c>
      <c r="D35" s="43" t="s">
        <v>124</v>
      </c>
      <c r="E35" s="44">
        <f>E36</f>
        <v>163</v>
      </c>
      <c r="F35" s="44">
        <f>F36</f>
        <v>49.1</v>
      </c>
      <c r="G35" s="44">
        <f t="shared" si="6"/>
        <v>30.1</v>
      </c>
    </row>
    <row r="36" spans="2:7" ht="14.25">
      <c r="B36" s="42">
        <f t="shared" si="7"/>
        <v>30</v>
      </c>
      <c r="C36" s="19" t="s">
        <v>125</v>
      </c>
      <c r="D36" s="45" t="s">
        <v>126</v>
      </c>
      <c r="E36" s="46">
        <v>163</v>
      </c>
      <c r="F36" s="47">
        <v>49.1</v>
      </c>
      <c r="G36" s="46">
        <f t="shared" si="6"/>
        <v>30.1</v>
      </c>
    </row>
    <row r="37" spans="2:7" ht="14.25">
      <c r="B37" s="42">
        <f t="shared" si="7"/>
        <v>31</v>
      </c>
      <c r="C37" s="23" t="s">
        <v>127</v>
      </c>
      <c r="D37" s="43" t="s">
        <v>128</v>
      </c>
      <c r="E37" s="44">
        <f>E38</f>
        <v>37</v>
      </c>
      <c r="F37" s="44">
        <f>F38</f>
        <v>16.7</v>
      </c>
      <c r="G37" s="44">
        <f t="shared" si="6"/>
        <v>45.1</v>
      </c>
    </row>
    <row r="38" spans="2:7" ht="15.75" customHeight="1">
      <c r="B38" s="42">
        <v>32</v>
      </c>
      <c r="C38" s="19" t="s">
        <v>129</v>
      </c>
      <c r="D38" s="45" t="s">
        <v>130</v>
      </c>
      <c r="E38" s="46">
        <v>37</v>
      </c>
      <c r="F38" s="47">
        <v>16.7</v>
      </c>
      <c r="G38" s="46">
        <v>0</v>
      </c>
    </row>
    <row r="39" spans="2:7" ht="14.25">
      <c r="B39" s="42">
        <v>33</v>
      </c>
      <c r="C39" s="23"/>
      <c r="D39" s="43" t="s">
        <v>131</v>
      </c>
      <c r="E39" s="44">
        <f>E37+E35+E31+E29+E22+E17+E14+E12+E5+E33+E27</f>
        <v>48885.1</v>
      </c>
      <c r="F39" s="44">
        <f>F37+F35+F31+F29+F22+F17+F14+F12+F5+F33+F27</f>
        <v>20622.3</v>
      </c>
      <c r="G39" s="44">
        <f>IF(E39=0,"-",IF(F39/E39*100&gt;110,"свыше 100",ROUND((F39/E39*100),1)))</f>
        <v>42.2</v>
      </c>
    </row>
    <row r="40" spans="2:7" s="41" customFormat="1" ht="75" customHeight="1">
      <c r="B40" s="49" t="s">
        <v>132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2021-08-02T11:55:49Z</dcterms:modified>
  <cp:category/>
  <cp:version/>
  <cp:contentType/>
  <cp:contentStatus/>
  <cp:revision>25</cp:revision>
</cp:coreProperties>
</file>